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asure" sheetId="1" state="visible" r:id="rId1"/>
    <sheet xmlns:r="http://schemas.openxmlformats.org/officeDocument/2006/relationships" name="Order list" sheetId="2" state="visible" r:id="rId2"/>
    <sheet xmlns:r="http://schemas.openxmlformats.org/officeDocument/2006/relationships" name="Job cost" sheetId="3" state="visible" r:id="rId3"/>
  </sheets>
  <definedNames>
    <definedName name="_xlnm.Print_Area" localSheetId="0">'Measure'!$A$1:$G$42</definedName>
    <definedName name="_xlnm.Print_Area" localSheetId="1">'Order list'!$A$1:$H$29</definedName>
    <definedName name="_xlnm.Print_Area" localSheetId="2">'Job cost'!$A$1:$G$49</definedName>
  </definedNames>
  <calcPr calcId="124519" fullCalcOnLoad="1"/>
</workbook>
</file>

<file path=xl/styles.xml><?xml version="1.0" encoding="utf-8"?>
<styleSheet xmlns="http://schemas.openxmlformats.org/spreadsheetml/2006/main">
  <numFmts count="13">
    <numFmt numFmtId="164" formatCode="mm/dd/yyyy"/>
    <numFmt numFmtId="165" formatCode="#,##0.0;-#,##0.0;&quot;&quot;"/>
    <numFmt numFmtId="166" formatCode="0.000"/>
    <numFmt numFmtId="167" formatCode="0.0&quot; sq ft&quot;"/>
    <numFmt numFmtId="168" formatCode="#,##0;-#,##0;&quot;&quot;"/>
    <numFmt numFmtId="169" formatCode="$#,##0.00;-$#,##0.00;&quot;&quot;"/>
    <numFmt numFmtId="170" formatCode="0&quot; lf&quot;"/>
    <numFmt numFmtId="171" formatCode="0&quot; sq&quot;"/>
    <numFmt numFmtId="172" formatCode="0&quot; ft&quot;"/>
    <numFmt numFmtId="173" formatCode="#,##0&quot; nails&quot;"/>
    <numFmt numFmtId="174" formatCode="0.0&quot; sq&quot;"/>
    <numFmt numFmtId="175" formatCode="0&quot; sq ft&quot;"/>
    <numFmt numFmtId="176" formatCode="0.0"/>
  </numFmts>
  <fonts count="13">
    <font>
      <name val="Calibri"/>
      <family val="2"/>
      <color theme="1"/>
      <sz val="11"/>
      <scheme val="minor"/>
    </font>
    <font>
      <name val="Arial"/>
      <i val="1"/>
      <color rgb="006B7280"/>
      <sz val="10"/>
    </font>
    <font>
      <name val="Arial"/>
      <b val="1"/>
      <color rgb="00111827"/>
      <sz val="20"/>
    </font>
    <font>
      <name val="Arial"/>
      <color rgb="006B7280"/>
      <sz val="8"/>
    </font>
    <font>
      <name val="Arial"/>
      <color rgb="00111827"/>
      <sz val="10"/>
    </font>
    <font>
      <name val="Arial"/>
      <b val="1"/>
      <color rgb="001F2937"/>
      <sz val="16"/>
    </font>
    <font>
      <name val="Arial"/>
      <b val="1"/>
      <color rgb="00FFFFFF"/>
      <sz val="10"/>
    </font>
    <font>
      <name val="Arial"/>
      <b val="1"/>
      <color rgb="00111827"/>
      <sz val="10"/>
    </font>
    <font>
      <name val="Arial"/>
      <i val="1"/>
      <color rgb="006B7280"/>
      <sz val="9"/>
    </font>
    <font>
      <name val="Arial"/>
      <color rgb="006B7280"/>
      <sz val="9"/>
    </font>
    <font>
      <name val="Arial"/>
      <color rgb="006B7280"/>
      <sz val="7"/>
    </font>
    <font>
      <name val="Arial"/>
      <i val="1"/>
      <color rgb="006B7280"/>
      <sz val="8"/>
    </font>
    <font>
      <name val="Arial"/>
      <b val="1"/>
      <color rgb="001F2937"/>
      <sz val="10"/>
    </font>
  </fonts>
  <fills count="5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3F4F6"/>
      </patternFill>
    </fill>
    <fill>
      <patternFill patternType="solid">
        <fgColor rgb="00FFF8C5"/>
      </patternFill>
    </fill>
  </fills>
  <borders count="4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>
      <bottom style="thin">
        <color rgb="009CA3AF"/>
      </bottom>
    </border>
    <border>
      <left style="medium">
        <color rgb="001F2937"/>
      </left>
      <right style="medium">
        <color rgb="001F2937"/>
      </right>
      <top style="medium">
        <color rgb="001F2937"/>
      </top>
      <bottom style="medium">
        <color rgb="001F2937"/>
      </bottom>
    </border>
  </borders>
  <cellStyleXfs count="1">
    <xf numFmtId="0" fontId="0" fillId="0" borderId="0"/>
  </cellStyleXfs>
  <cellXfs count="49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right" vertical="center"/>
    </xf>
    <xf numFmtId="0" fontId="0" fillId="0" borderId="1" pivotButton="0" quotePrefix="0" xfId="0"/>
    <xf numFmtId="0" fontId="3" fillId="0" borderId="0" applyAlignment="1" pivotButton="0" quotePrefix="0" xfId="0">
      <alignment horizontal="left" vertical="center"/>
    </xf>
    <xf numFmtId="0" fontId="4" fillId="0" borderId="2" applyAlignment="1" pivotButton="0" quotePrefix="0" xfId="0">
      <alignment horizontal="left" vertical="center"/>
    </xf>
    <xf numFmtId="0" fontId="0" fillId="0" borderId="2" pivotButton="0" quotePrefix="0" xfId="0"/>
    <xf numFmtId="0" fontId="3" fillId="0" borderId="0" applyAlignment="1" pivotButton="0" quotePrefix="0" xfId="0">
      <alignment horizontal="right" vertical="center"/>
    </xf>
    <xf numFmtId="0" fontId="4" fillId="0" borderId="2" applyAlignment="1" pivotButton="0" quotePrefix="0" xfId="0">
      <alignment horizontal="right" vertical="center"/>
    </xf>
    <xf numFmtId="164" fontId="4" fillId="0" borderId="2" applyAlignment="1" pivotButton="0" quotePrefix="0" xfId="0">
      <alignment horizontal="right" vertical="center"/>
    </xf>
    <xf numFmtId="0" fontId="6" fillId="2" borderId="0" applyAlignment="1" pivotButton="0" quotePrefix="0" xfId="0">
      <alignment horizontal="left" vertical="center"/>
    </xf>
    <xf numFmtId="0" fontId="7" fillId="3" borderId="1" applyAlignment="1" pivotButton="0" quotePrefix="0" xfId="0">
      <alignment horizontal="left" vertical="center"/>
    </xf>
    <xf numFmtId="0" fontId="7" fillId="3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right" vertical="center"/>
    </xf>
    <xf numFmtId="165" fontId="4" fillId="3" borderId="1" applyAlignment="1" pivotButton="0" quotePrefix="0" xfId="0">
      <alignment horizontal="right" vertical="center"/>
    </xf>
    <xf numFmtId="166" fontId="4" fillId="3" borderId="1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  <xf numFmtId="165" fontId="7" fillId="3" borderId="1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2" fontId="4" fillId="3" borderId="1" applyAlignment="1" pivotButton="0" quotePrefix="0" xfId="0">
      <alignment horizontal="right" vertical="center"/>
    </xf>
    <xf numFmtId="2" fontId="7" fillId="3" borderId="1" applyAlignment="1" pivotButton="0" quotePrefix="0" xfId="0">
      <alignment horizontal="right" vertical="center"/>
    </xf>
    <xf numFmtId="0" fontId="10" fillId="0" borderId="0" applyAlignment="1" pivotButton="0" quotePrefix="0" xfId="0">
      <alignment horizontal="center" vertical="center"/>
    </xf>
    <xf numFmtId="0" fontId="7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167" fontId="4" fillId="4" borderId="1" applyAlignment="1" pivotButton="0" quotePrefix="0" xfId="0">
      <alignment horizontal="right" vertical="center"/>
    </xf>
    <xf numFmtId="168" fontId="7" fillId="3" borderId="1" applyAlignment="1" pivotButton="0" quotePrefix="0" xfId="0">
      <alignment horizontal="right" vertical="center"/>
    </xf>
    <xf numFmtId="169" fontId="4" fillId="4" borderId="1" applyAlignment="1" pivotButton="0" quotePrefix="0" xfId="0">
      <alignment horizontal="right" vertical="center"/>
    </xf>
    <xf numFmtId="169" fontId="4" fillId="3" borderId="1" applyAlignment="1" pivotButton="0" quotePrefix="0" xfId="0">
      <alignment horizontal="right" vertical="center"/>
    </xf>
    <xf numFmtId="0" fontId="3" fillId="0" borderId="2" applyAlignment="1" pivotButton="0" quotePrefix="0" xfId="0">
      <alignment horizontal="left" vertical="top" wrapText="1"/>
    </xf>
    <xf numFmtId="170" fontId="4" fillId="4" borderId="1" applyAlignment="1" pivotButton="0" quotePrefix="0" xfId="0">
      <alignment horizontal="right" vertical="center"/>
    </xf>
    <xf numFmtId="171" fontId="4" fillId="4" borderId="1" applyAlignment="1" pivotButton="0" quotePrefix="0" xfId="0">
      <alignment horizontal="right" vertical="center"/>
    </xf>
    <xf numFmtId="172" fontId="4" fillId="4" borderId="1" applyAlignment="1" pivotButton="0" quotePrefix="0" xfId="0">
      <alignment horizontal="right" vertical="center"/>
    </xf>
    <xf numFmtId="173" fontId="4" fillId="4" borderId="1" applyAlignment="1" pivotButton="0" quotePrefix="0" xfId="0">
      <alignment horizontal="right" vertical="center"/>
    </xf>
    <xf numFmtId="174" fontId="4" fillId="4" borderId="1" applyAlignment="1" pivotButton="0" quotePrefix="0" xfId="0">
      <alignment horizontal="right" vertical="center"/>
    </xf>
    <xf numFmtId="0" fontId="11" fillId="0" borderId="2" applyAlignment="1" pivotButton="0" quotePrefix="0" xfId="0">
      <alignment horizontal="left" vertical="top" wrapText="1"/>
    </xf>
    <xf numFmtId="175" fontId="4" fillId="4" borderId="1" applyAlignment="1" pivotButton="0" quotePrefix="0" xfId="0">
      <alignment horizontal="right" vertical="center"/>
    </xf>
    <xf numFmtId="2" fontId="4" fillId="4" borderId="1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169" fontId="7" fillId="3" borderId="1" applyAlignment="1" pivotButton="0" quotePrefix="0" xfId="0">
      <alignment horizontal="right" vertical="center"/>
    </xf>
    <xf numFmtId="0" fontId="12" fillId="0" borderId="0" applyAlignment="1" pivotButton="0" quotePrefix="0" xfId="0">
      <alignment horizontal="left" vertical="center"/>
    </xf>
    <xf numFmtId="168" fontId="4" fillId="4" borderId="1" applyAlignment="1" pivotButton="0" quotePrefix="0" xfId="0">
      <alignment horizontal="right" vertical="center"/>
    </xf>
    <xf numFmtId="176" fontId="4" fillId="4" borderId="1" applyAlignment="1" pivotButton="0" quotePrefix="0" xfId="0">
      <alignment horizontal="right" vertical="center"/>
    </xf>
    <xf numFmtId="176" fontId="4" fillId="3" borderId="1" applyAlignment="1" pivotButton="0" quotePrefix="0" xfId="0">
      <alignment horizontal="right" vertical="center"/>
    </xf>
    <xf numFmtId="176" fontId="7" fillId="3" borderId="1" applyAlignment="1" pivotButton="0" quotePrefix="0" xfId="0">
      <alignment horizontal="right" vertical="center"/>
    </xf>
    <xf numFmtId="0" fontId="7" fillId="3" borderId="3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0" customWidth="1" min="1" max="1"/>
    <col width="13" customWidth="1" min="2" max="2"/>
    <col width="13" customWidth="1" min="3" max="3"/>
    <col width="13" customWidth="1" min="4" max="4"/>
    <col width="13" customWidth="1" min="5" max="5"/>
    <col width="12" customWidth="1" min="6" max="6"/>
    <col width="14" customWidth="1" min="7" max="7"/>
  </cols>
  <sheetData>
    <row r="1" ht="26.4" customHeight="1">
      <c r="A1" s="1" t="inlineStr">
        <is>
          <t>Your logo</t>
        </is>
      </c>
      <c r="B1" s="2" t="inlineStr">
        <is>
          <t>Your company name</t>
        </is>
      </c>
      <c r="E1" s="3" t="inlineStr">
        <is>
          <t>TAKEOFF</t>
        </is>
      </c>
    </row>
    <row r="2" ht="15" customHeight="1">
      <c r="A2" s="4" t="n"/>
      <c r="B2" s="5" t="inlineStr">
        <is>
          <t>Address</t>
        </is>
      </c>
      <c r="C2" s="6" t="n"/>
      <c r="D2" s="7" t="n"/>
      <c r="E2" s="8" t="inlineStr">
        <is>
          <t>Job name</t>
        </is>
      </c>
      <c r="F2" s="9" t="n"/>
      <c r="G2" s="7" t="n"/>
    </row>
    <row r="3" ht="15" customHeight="1">
      <c r="A3" s="4" t="n"/>
      <c r="B3" s="5" t="inlineStr">
        <is>
          <t>Phone</t>
        </is>
      </c>
      <c r="C3" s="6" t="n"/>
      <c r="D3" s="7" t="n"/>
      <c r="E3" s="8" t="inlineStr">
        <is>
          <t>Job address</t>
        </is>
      </c>
      <c r="F3" s="9" t="n"/>
      <c r="G3" s="7" t="n"/>
    </row>
    <row r="4" ht="15" customHeight="1">
      <c r="A4" s="4" t="n"/>
      <c r="B4" s="5" t="inlineStr">
        <is>
          <t>Email</t>
        </is>
      </c>
      <c r="C4" s="6" t="n"/>
      <c r="D4" s="7" t="n"/>
      <c r="E4" s="8" t="inlineStr">
        <is>
          <t>Date</t>
        </is>
      </c>
      <c r="F4" s="10" t="n"/>
      <c r="G4" s="7" t="n"/>
    </row>
    <row r="5" ht="15" customHeight="1">
      <c r="A5" s="4" t="n"/>
      <c r="B5" s="5" t="inlineStr">
        <is>
          <t>License # / registration #</t>
        </is>
      </c>
      <c r="C5" s="6" t="n"/>
      <c r="D5" s="7" t="n"/>
    </row>
    <row r="7" ht="16" customHeight="1">
      <c r="A7" s="11" t="inlineStr">
        <is>
          <t>SLOPES</t>
        </is>
      </c>
    </row>
    <row r="8">
      <c r="A8" s="12" t="inlineStr">
        <is>
          <t>Slope name</t>
        </is>
      </c>
      <c r="B8" s="13" t="inlineStr">
        <is>
          <t>Length (ft)</t>
        </is>
      </c>
      <c r="C8" s="13" t="inlineStr">
        <is>
          <t>Width (ft)</t>
        </is>
      </c>
      <c r="D8" s="13" t="inlineStr">
        <is>
          <t>Pitch (x/12)</t>
        </is>
      </c>
      <c r="E8" s="13" t="inlineStr">
        <is>
          <t>Flat area</t>
        </is>
      </c>
      <c r="F8" s="13" t="inlineStr">
        <is>
          <t>Pitch factor</t>
        </is>
      </c>
      <c r="G8" s="13" t="inlineStr">
        <is>
          <t>Roof area</t>
        </is>
      </c>
    </row>
    <row r="9">
      <c r="A9" s="14" t="n"/>
      <c r="B9" s="15" t="n"/>
      <c r="C9" s="15" t="n"/>
      <c r="D9" s="15" t="n"/>
      <c r="E9" s="16">
        <f>B9*C9</f>
        <v/>
      </c>
      <c r="F9" s="17">
        <f>IF(B9="","",SQRT(1+(D9/12)^2))</f>
        <v/>
      </c>
      <c r="G9" s="16">
        <f>IF(B9="","",E9*F9)</f>
        <v/>
      </c>
    </row>
    <row r="10">
      <c r="A10" s="14" t="n"/>
      <c r="B10" s="15" t="n"/>
      <c r="C10" s="15" t="n"/>
      <c r="D10" s="15" t="n"/>
      <c r="E10" s="16">
        <f>B10*C10</f>
        <v/>
      </c>
      <c r="F10" s="17">
        <f>IF(B10="","",SQRT(1+(D10/12)^2))</f>
        <v/>
      </c>
      <c r="G10" s="16">
        <f>IF(B10="","",E10*F10)</f>
        <v/>
      </c>
    </row>
    <row r="11">
      <c r="A11" s="14" t="n"/>
      <c r="B11" s="15" t="n"/>
      <c r="C11" s="15" t="n"/>
      <c r="D11" s="15" t="n"/>
      <c r="E11" s="16">
        <f>B11*C11</f>
        <v/>
      </c>
      <c r="F11" s="17">
        <f>IF(B11="","",SQRT(1+(D11/12)^2))</f>
        <v/>
      </c>
      <c r="G11" s="16">
        <f>IF(B11="","",E11*F11)</f>
        <v/>
      </c>
    </row>
    <row r="12">
      <c r="A12" s="14" t="n"/>
      <c r="B12" s="15" t="n"/>
      <c r="C12" s="15" t="n"/>
      <c r="D12" s="15" t="n"/>
      <c r="E12" s="16">
        <f>B12*C12</f>
        <v/>
      </c>
      <c r="F12" s="17">
        <f>IF(B12="","",SQRT(1+(D12/12)^2))</f>
        <v/>
      </c>
      <c r="G12" s="16">
        <f>IF(B12="","",E12*F12)</f>
        <v/>
      </c>
    </row>
    <row r="13">
      <c r="A13" s="14" t="n"/>
      <c r="B13" s="15" t="n"/>
      <c r="C13" s="15" t="n"/>
      <c r="D13" s="15" t="n"/>
      <c r="E13" s="16">
        <f>B13*C13</f>
        <v/>
      </c>
      <c r="F13" s="17">
        <f>IF(B13="","",SQRT(1+(D13/12)^2))</f>
        <v/>
      </c>
      <c r="G13" s="16">
        <f>IF(B13="","",E13*F13)</f>
        <v/>
      </c>
    </row>
    <row r="14">
      <c r="A14" s="14" t="n"/>
      <c r="B14" s="15" t="n"/>
      <c r="C14" s="15" t="n"/>
      <c r="D14" s="15" t="n"/>
      <c r="E14" s="16">
        <f>B14*C14</f>
        <v/>
      </c>
      <c r="F14" s="17">
        <f>IF(B14="","",SQRT(1+(D14/12)^2))</f>
        <v/>
      </c>
      <c r="G14" s="16">
        <f>IF(B14="","",E14*F14)</f>
        <v/>
      </c>
    </row>
    <row r="15">
      <c r="A15" s="14" t="n"/>
      <c r="B15" s="15" t="n"/>
      <c r="C15" s="15" t="n"/>
      <c r="D15" s="15" t="n"/>
      <c r="E15" s="16">
        <f>B15*C15</f>
        <v/>
      </c>
      <c r="F15" s="17">
        <f>IF(B15="","",SQRT(1+(D15/12)^2))</f>
        <v/>
      </c>
      <c r="G15" s="16">
        <f>IF(B15="","",E15*F15)</f>
        <v/>
      </c>
    </row>
    <row r="16">
      <c r="A16" s="14" t="n"/>
      <c r="B16" s="15" t="n"/>
      <c r="C16" s="15" t="n"/>
      <c r="D16" s="15" t="n"/>
      <c r="E16" s="16">
        <f>B16*C16</f>
        <v/>
      </c>
      <c r="F16" s="17">
        <f>IF(B16="","",SQRT(1+(D16/12)^2))</f>
        <v/>
      </c>
      <c r="G16" s="16">
        <f>IF(B16="","",E16*F16)</f>
        <v/>
      </c>
    </row>
    <row r="17">
      <c r="A17" s="18" t="inlineStr">
        <is>
          <t>Totals</t>
        </is>
      </c>
      <c r="E17" s="19">
        <f>SUM(E9:E16)</f>
        <v/>
      </c>
      <c r="G17" s="19">
        <f>SUM(G9:G16)</f>
        <v/>
      </c>
    </row>
    <row r="18">
      <c r="A18" s="20" t="inlineStr">
        <is>
          <t>Fill in: one row per roof plane, measured flat (from the ground or a plan). Measured on the roof itself? Type 0 for pitch.</t>
        </is>
      </c>
    </row>
    <row r="19">
      <c r="A19" s="20" t="inlineStr">
        <is>
          <t>Example: Front, 40 x 30 ft, pitch 6. Back, 40 x 30 ft, pitch 6.</t>
        </is>
      </c>
    </row>
    <row r="20" ht="16" customHeight="1">
      <c r="A20" s="11" t="inlineStr">
        <is>
          <t>LINEAR MEASURES AND COUNTS</t>
        </is>
      </c>
    </row>
    <row r="21">
      <c r="A21" s="21" t="inlineStr">
        <is>
          <t>Eave</t>
        </is>
      </c>
      <c r="B21" s="15" t="n"/>
      <c r="C21" s="22" t="inlineStr">
        <is>
          <t>lf</t>
        </is>
      </c>
      <c r="D21" s="20" t="inlineStr">
        <is>
          <t>Bottom edges of the roof.</t>
        </is>
      </c>
    </row>
    <row r="22">
      <c r="A22" s="21" t="inlineStr">
        <is>
          <t>Rake</t>
        </is>
      </c>
      <c r="B22" s="15" t="n"/>
      <c r="C22" s="22" t="inlineStr">
        <is>
          <t>lf</t>
        </is>
      </c>
      <c r="D22" s="20" t="inlineStr">
        <is>
          <t>Sloped gable edges.</t>
        </is>
      </c>
    </row>
    <row r="23">
      <c r="A23" s="21" t="inlineStr">
        <is>
          <t>Ridge</t>
        </is>
      </c>
      <c r="B23" s="15" t="n"/>
      <c r="C23" s="22" t="inlineStr">
        <is>
          <t>lf</t>
        </is>
      </c>
    </row>
    <row r="24">
      <c r="A24" s="21" t="inlineStr">
        <is>
          <t>Hip</t>
        </is>
      </c>
      <c r="B24" s="15" t="n"/>
      <c r="C24" s="22" t="inlineStr">
        <is>
          <t>lf</t>
        </is>
      </c>
    </row>
    <row r="25">
      <c r="A25" s="21" t="inlineStr">
        <is>
          <t>Valley</t>
        </is>
      </c>
      <c r="B25" s="15" t="n"/>
      <c r="C25" s="22" t="inlineStr">
        <is>
          <t>lf</t>
        </is>
      </c>
    </row>
    <row r="26">
      <c r="A26" s="21" t="inlineStr">
        <is>
          <t>Step flashing</t>
        </is>
      </c>
      <c r="B26" s="15" t="n"/>
      <c r="C26" s="22" t="inlineStr">
        <is>
          <t>lf</t>
        </is>
      </c>
      <c r="D26" s="20" t="inlineStr">
        <is>
          <t>Where the roof meets a wall.</t>
        </is>
      </c>
    </row>
    <row r="27">
      <c r="A27" s="21" t="inlineStr">
        <is>
          <t>Chimneys</t>
        </is>
      </c>
      <c r="B27" s="15" t="n"/>
      <c r="C27" s="22" t="inlineStr">
        <is>
          <t>count</t>
        </is>
      </c>
    </row>
    <row r="28">
      <c r="A28" s="21" t="inlineStr">
        <is>
          <t>Chimney size</t>
        </is>
      </c>
      <c r="B28" s="14" t="n"/>
      <c r="C28" s="4" t="n"/>
      <c r="D28" s="20" t="inlineStr">
        <is>
          <t>Example: 3 ft x 4 ft. For your chimney flashing.</t>
        </is>
      </c>
    </row>
    <row r="29">
      <c r="A29" s="21" t="inlineStr">
        <is>
          <t>Skylights</t>
        </is>
      </c>
      <c r="B29" s="15" t="n"/>
      <c r="C29" s="22" t="inlineStr">
        <is>
          <t>count</t>
        </is>
      </c>
    </row>
    <row r="30">
      <c r="A30" s="21" t="inlineStr">
        <is>
          <t>Pipes</t>
        </is>
      </c>
      <c r="B30" s="15" t="n"/>
      <c r="C30" s="22" t="inlineStr">
        <is>
          <t>count</t>
        </is>
      </c>
      <c r="D30" s="20" t="inlineStr">
        <is>
          <t>Plumbing vent pipes. One pipe boot each.</t>
        </is>
      </c>
    </row>
    <row r="31">
      <c r="A31" s="21" t="inlineStr">
        <is>
          <t>Vents</t>
        </is>
      </c>
      <c r="B31" s="15" t="n"/>
      <c r="C31" s="22" t="inlineStr">
        <is>
          <t>count</t>
        </is>
      </c>
      <c r="D31" s="20" t="inlineStr">
        <is>
          <t>Box vents, exhaust vents.</t>
        </is>
      </c>
    </row>
    <row r="32">
      <c r="A32" s="21" t="inlineStr">
        <is>
          <t>Decking to replace</t>
        </is>
      </c>
      <c r="B32" s="15" t="n"/>
      <c r="C32" s="22" t="inlineStr">
        <is>
          <t>sheets</t>
        </is>
      </c>
      <c r="D32" s="20" t="inlineStr">
        <is>
          <t>Fill in: sheets to replace (4 x 8 ft).</t>
        </is>
      </c>
    </row>
    <row r="34" ht="16" customHeight="1">
      <c r="A34" s="11" t="inlineStr">
        <is>
          <t>SQUARES</t>
        </is>
      </c>
    </row>
    <row r="35">
      <c r="A35" s="21" t="inlineStr">
        <is>
          <t>Waste factor %</t>
        </is>
      </c>
      <c r="B35" s="15" t="n">
        <v>10</v>
      </c>
      <c r="C35" s="22" t="inlineStr">
        <is>
          <t>%</t>
        </is>
      </c>
      <c r="D35" s="20" t="inlineStr">
        <is>
          <t>Type 10 for 10 %. Use 15 for hip roofs and cut-up roofs.</t>
        </is>
      </c>
    </row>
    <row r="36">
      <c r="A36" s="21" t="inlineStr">
        <is>
          <t>Total roof area</t>
        </is>
      </c>
      <c r="B36" s="16">
        <f>G17</f>
        <v/>
      </c>
      <c r="C36" s="22" t="inlineStr">
        <is>
          <t>sq ft</t>
        </is>
      </c>
      <c r="D36" s="20" t="inlineStr">
        <is>
          <t>From the slope table.</t>
        </is>
      </c>
    </row>
    <row r="37">
      <c r="A37" s="21" t="inlineStr">
        <is>
          <t>Squares</t>
        </is>
      </c>
      <c r="B37" s="23">
        <f>B36/100</f>
        <v/>
      </c>
      <c r="C37" s="22" t="inlineStr">
        <is>
          <t>sq</t>
        </is>
      </c>
      <c r="D37" s="20" t="inlineStr">
        <is>
          <t>100 sq ft = 1 square.</t>
        </is>
      </c>
    </row>
    <row r="38">
      <c r="A38" s="18" t="inlineStr">
        <is>
          <t>Squares with waste</t>
        </is>
      </c>
      <c r="B38" s="24">
        <f>B37*(1+B35/100)</f>
        <v/>
      </c>
      <c r="C38" s="22" t="inlineStr">
        <is>
          <t>sq</t>
        </is>
      </c>
      <c r="D38" s="20" t="inlineStr">
        <is>
          <t>Squares x (1 + waste % / 100).</t>
        </is>
      </c>
    </row>
    <row r="40">
      <c r="A40" s="20" t="inlineStr">
        <is>
          <t>Fill in: the yellow cells. Grey cells are formulas. This workbook is for you, not the customer.</t>
        </is>
      </c>
    </row>
    <row r="42">
      <c r="A42" s="25" t="inlineStr">
        <is>
          <t>Template by The Roofing List · theroofinglist.com/for-roofers/templates/ · CC BY 4.0</t>
        </is>
      </c>
    </row>
  </sheetData>
  <mergeCells count="29">
    <mergeCell ref="F4:G4"/>
    <mergeCell ref="B1:D1"/>
    <mergeCell ref="C5:D5"/>
    <mergeCell ref="A20:G20"/>
    <mergeCell ref="D30:G30"/>
    <mergeCell ref="A42:G42"/>
    <mergeCell ref="A19:G19"/>
    <mergeCell ref="D38:G38"/>
    <mergeCell ref="C4:D4"/>
    <mergeCell ref="F3:G3"/>
    <mergeCell ref="D26:G26"/>
    <mergeCell ref="A40:G40"/>
    <mergeCell ref="D35:G35"/>
    <mergeCell ref="A34:G34"/>
    <mergeCell ref="D22:G22"/>
    <mergeCell ref="F2:G2"/>
    <mergeCell ref="D31:G31"/>
    <mergeCell ref="C2:D2"/>
    <mergeCell ref="D36:G36"/>
    <mergeCell ref="B28:C28"/>
    <mergeCell ref="D21:G21"/>
    <mergeCell ref="A7:G7"/>
    <mergeCell ref="A1:A5"/>
    <mergeCell ref="D37:G37"/>
    <mergeCell ref="D32:G32"/>
    <mergeCell ref="A18:G18"/>
    <mergeCell ref="C3:D3"/>
    <mergeCell ref="D28:G28"/>
    <mergeCell ref="E1:G1"/>
  </mergeCells>
  <printOptions horizontalCentered="1"/>
  <pageMargins left="0.75" right="0.75" top="0.75" bottom="0.75" header="0.3" footer="0.3"/>
  <pageSetup orientation="portrait" paperSize="1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9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2" customWidth="1" min="1" max="1"/>
    <col width="8" customWidth="1" min="2" max="2"/>
    <col width="16" customWidth="1" min="3" max="3"/>
    <col width="15" customWidth="1" min="4" max="4"/>
    <col width="10" customWidth="1" min="5" max="5"/>
    <col width="11" customWidth="1" min="6" max="6"/>
    <col width="12" customWidth="1" min="7" max="7"/>
    <col width="30" customWidth="1" min="8" max="8"/>
  </cols>
  <sheetData>
    <row r="1" ht="26.4" customHeight="1">
      <c r="A1" s="1" t="inlineStr">
        <is>
          <t>Your logo</t>
        </is>
      </c>
      <c r="B1" s="2">
        <f>IF(Measure!B1="","",Measure!B1)</f>
        <v/>
      </c>
      <c r="E1" s="3" t="inlineStr">
        <is>
          <t>ORDER LIST</t>
        </is>
      </c>
    </row>
    <row r="2" ht="15" customHeight="1">
      <c r="A2" s="4" t="n"/>
      <c r="B2" s="5" t="inlineStr">
        <is>
          <t>Address</t>
        </is>
      </c>
      <c r="C2" s="6">
        <f>IF(Measure!C2="","",Measure!C2)</f>
        <v/>
      </c>
      <c r="D2" s="7" t="n"/>
      <c r="E2" s="8" t="inlineStr">
        <is>
          <t>Job name</t>
        </is>
      </c>
      <c r="F2" s="9">
        <f>IF(Measure!F2="","",Measure!F2)</f>
        <v/>
      </c>
      <c r="G2" s="7" t="n"/>
    </row>
    <row r="3" ht="15" customHeight="1">
      <c r="A3" s="4" t="n"/>
      <c r="B3" s="5" t="inlineStr">
        <is>
          <t>Phone</t>
        </is>
      </c>
      <c r="C3" s="6">
        <f>IF(Measure!C3="","",Measure!C3)</f>
        <v/>
      </c>
      <c r="D3" s="7" t="n"/>
      <c r="E3" s="8" t="inlineStr">
        <is>
          <t>Job address</t>
        </is>
      </c>
      <c r="F3" s="9">
        <f>IF(Measure!F3="","",Measure!F3)</f>
        <v/>
      </c>
      <c r="G3" s="7" t="n"/>
    </row>
    <row r="4" ht="15" customHeight="1">
      <c r="A4" s="4" t="n"/>
      <c r="B4" s="5" t="inlineStr">
        <is>
          <t>Email</t>
        </is>
      </c>
      <c r="C4" s="6">
        <f>IF(Measure!C4="","",Measure!C4)</f>
        <v/>
      </c>
      <c r="D4" s="7" t="n"/>
      <c r="E4" s="8" t="inlineStr">
        <is>
          <t>Date</t>
        </is>
      </c>
      <c r="F4" s="10">
        <f>IF(Measure!F4="","",Measure!F4)</f>
        <v/>
      </c>
      <c r="G4" s="7" t="n"/>
    </row>
    <row r="5" ht="15" customHeight="1">
      <c r="A5" s="4" t="n"/>
      <c r="B5" s="5" t="inlineStr">
        <is>
          <t>License # / registration #</t>
        </is>
      </c>
      <c r="C5" s="6">
        <f>IF(Measure!C5="","",Measure!C5)</f>
        <v/>
      </c>
      <c r="D5" s="7" t="n"/>
    </row>
    <row r="7" ht="16" customHeight="1">
      <c r="A7" s="11" t="inlineStr">
        <is>
          <t>ORDER LIST</t>
        </is>
      </c>
    </row>
    <row r="8" ht="16" customHeight="1">
      <c r="A8" s="12" t="inlineStr">
        <is>
          <t>Material</t>
        </is>
      </c>
      <c r="B8" s="26" t="inlineStr">
        <is>
          <t>Unit</t>
        </is>
      </c>
      <c r="C8" s="13" t="inlineStr">
        <is>
          <t>Coverage per unit</t>
        </is>
      </c>
      <c r="D8" s="13" t="inlineStr">
        <is>
          <t>Quantity needed</t>
        </is>
      </c>
      <c r="E8" s="13" t="inlineStr">
        <is>
          <t>Order qty</t>
        </is>
      </c>
      <c r="F8" s="13" t="inlineStr">
        <is>
          <t>Unit cost</t>
        </is>
      </c>
      <c r="G8" s="13" t="inlineStr">
        <is>
          <t>Line cost</t>
        </is>
      </c>
      <c r="H8" s="12" t="inlineStr">
        <is>
          <t>How it is figured</t>
        </is>
      </c>
    </row>
    <row r="9" ht="24" customHeight="1">
      <c r="A9" s="6" t="inlineStr">
        <is>
          <t>Shingles</t>
        </is>
      </c>
      <c r="B9" s="27" t="inlineStr">
        <is>
          <t>bundle</t>
        </is>
      </c>
      <c r="C9" s="28" t="n">
        <v>33.3</v>
      </c>
      <c r="D9" s="23">
        <f>IF(C9="",0,Measure!B38*100/C9)</f>
        <v/>
      </c>
      <c r="E9" s="29">
        <f>ROUNDUP(D9,0)</f>
        <v/>
      </c>
      <c r="F9" s="30" t="n"/>
      <c r="G9" s="31">
        <f>E9*F9</f>
        <v/>
      </c>
      <c r="H9" s="32" t="inlineStr">
        <is>
          <t>Squares with waste x 100 / sq ft per bundle.</t>
        </is>
      </c>
    </row>
    <row r="10" ht="16" customHeight="1">
      <c r="A10" s="6" t="inlineStr">
        <is>
          <t>Starter</t>
        </is>
      </c>
      <c r="B10" s="27" t="inlineStr">
        <is>
          <t>bundle</t>
        </is>
      </c>
      <c r="C10" s="33" t="n">
        <v>100</v>
      </c>
      <c r="D10" s="23">
        <f>IF(C10="",0,(Measure!B21+Measure!B22)/C10)</f>
        <v/>
      </c>
      <c r="E10" s="29">
        <f>ROUNDUP(D10,0)</f>
        <v/>
      </c>
      <c r="F10" s="30" t="n"/>
      <c r="G10" s="31">
        <f>E10*F10</f>
        <v/>
      </c>
      <c r="H10" s="32" t="inlineStr">
        <is>
          <t>(Eave + rake) / lf per bundle.</t>
        </is>
      </c>
    </row>
    <row r="11" ht="16" customHeight="1">
      <c r="A11" s="6" t="inlineStr">
        <is>
          <t>Hip and ridge cap</t>
        </is>
      </c>
      <c r="B11" s="27" t="inlineStr">
        <is>
          <t>bundle</t>
        </is>
      </c>
      <c r="C11" s="33" t="n">
        <v>33</v>
      </c>
      <c r="D11" s="23">
        <f>IF(C11="",0,(Measure!B23+Measure!B24)/C11)</f>
        <v/>
      </c>
      <c r="E11" s="29">
        <f>ROUNDUP(D11,0)</f>
        <v/>
      </c>
      <c r="F11" s="30" t="n"/>
      <c r="G11" s="31">
        <f>E11*F11</f>
        <v/>
      </c>
      <c r="H11" s="32" t="inlineStr">
        <is>
          <t>(Ridge + hip) / lf per bundle.</t>
        </is>
      </c>
    </row>
    <row r="12" ht="24" customHeight="1">
      <c r="A12" s="6" t="inlineStr">
        <is>
          <t>Synthetic underlayment</t>
        </is>
      </c>
      <c r="B12" s="27" t="inlineStr">
        <is>
          <t>roll</t>
        </is>
      </c>
      <c r="C12" s="34" t="n">
        <v>10</v>
      </c>
      <c r="D12" s="23">
        <f>IF(C12="",0,Measure!B38/C12)</f>
        <v/>
      </c>
      <c r="E12" s="29">
        <f>ROUNDUP(D12,0)</f>
        <v/>
      </c>
      <c r="F12" s="30" t="n"/>
      <c r="G12" s="31">
        <f>E12*F12</f>
        <v/>
      </c>
      <c r="H12" s="32" t="inlineStr">
        <is>
          <t>Squares with waste / squares per roll.</t>
        </is>
      </c>
    </row>
    <row r="13" ht="24" customHeight="1">
      <c r="A13" s="6" t="inlineStr">
        <is>
          <t>Ice and water shield</t>
        </is>
      </c>
      <c r="B13" s="27" t="inlineStr">
        <is>
          <t>roll</t>
        </is>
      </c>
      <c r="C13" s="33" t="n">
        <v>66</v>
      </c>
      <c r="D13" s="23">
        <f>IF(C13="",0,(Measure!B21+Measure!B25*2)/C13)</f>
        <v/>
      </c>
      <c r="E13" s="29">
        <f>ROUNDUP(D13,0)</f>
        <v/>
      </c>
      <c r="F13" s="30" t="n"/>
      <c r="G13" s="31">
        <f>E13*F13</f>
        <v/>
      </c>
      <c r="H13" s="32" t="inlineStr">
        <is>
          <t>(Eave + valley x 2) / lf per roll. A 2 sq roll is about 66 lf.</t>
        </is>
      </c>
    </row>
    <row r="14" ht="16" customHeight="1">
      <c r="A14" s="6" t="inlineStr">
        <is>
          <t>Drip edge</t>
        </is>
      </c>
      <c r="B14" s="27" t="inlineStr">
        <is>
          <t>piece</t>
        </is>
      </c>
      <c r="C14" s="35" t="n">
        <v>10</v>
      </c>
      <c r="D14" s="23">
        <f>IF(C14="",0,(Measure!B21+Measure!B22)/C14)</f>
        <v/>
      </c>
      <c r="E14" s="29">
        <f>ROUNDUP(D14,0)</f>
        <v/>
      </c>
      <c r="F14" s="30" t="n"/>
      <c r="G14" s="31">
        <f>E14*F14</f>
        <v/>
      </c>
      <c r="H14" s="32" t="inlineStr">
        <is>
          <t>(Eave + rake) / ft per piece.</t>
        </is>
      </c>
    </row>
    <row r="15" ht="16" customHeight="1">
      <c r="A15" s="6" t="inlineStr">
        <is>
          <t>Step flashing</t>
        </is>
      </c>
      <c r="B15" s="27" t="inlineStr">
        <is>
          <t>piece</t>
        </is>
      </c>
      <c r="C15" s="35" t="n">
        <v>1</v>
      </c>
      <c r="D15" s="23">
        <f>IF(C15="",0,Measure!B26/C15)</f>
        <v/>
      </c>
      <c r="E15" s="29">
        <f>ROUNDUP(D15,0)</f>
        <v/>
      </c>
      <c r="F15" s="30" t="n"/>
      <c r="G15" s="31">
        <f>E15*F15</f>
        <v/>
      </c>
      <c r="H15" s="32" t="inlineStr">
        <is>
          <t>Step flashing lf / ft per piece.</t>
        </is>
      </c>
    </row>
    <row r="16" ht="16" customHeight="1">
      <c r="A16" s="6" t="inlineStr">
        <is>
          <t>Pipe boots</t>
        </is>
      </c>
      <c r="B16" s="27" t="inlineStr">
        <is>
          <t>each</t>
        </is>
      </c>
      <c r="C16" s="6" t="n"/>
      <c r="D16" s="23">
        <f>Measure!B30</f>
        <v/>
      </c>
      <c r="E16" s="29">
        <f>ROUNDUP(D16,0)</f>
        <v/>
      </c>
      <c r="F16" s="30" t="n"/>
      <c r="G16" s="31">
        <f>E16*F16</f>
        <v/>
      </c>
      <c r="H16" s="32" t="inlineStr">
        <is>
          <t>One per pipe.</t>
        </is>
      </c>
    </row>
    <row r="17" ht="16" customHeight="1">
      <c r="A17" s="6" t="inlineStr">
        <is>
          <t>Ridge vent</t>
        </is>
      </c>
      <c r="B17" s="27" t="inlineStr">
        <is>
          <t>piece</t>
        </is>
      </c>
      <c r="C17" s="35" t="n">
        <v>4</v>
      </c>
      <c r="D17" s="23">
        <f>IF(C17="",0,Measure!B23/C17)</f>
        <v/>
      </c>
      <c r="E17" s="29">
        <f>ROUNDUP(D17,0)</f>
        <v/>
      </c>
      <c r="F17" s="30" t="n"/>
      <c r="G17" s="31">
        <f>E17*F17</f>
        <v/>
      </c>
      <c r="H17" s="32" t="inlineStr">
        <is>
          <t>Ridge / ft per piece.</t>
        </is>
      </c>
    </row>
    <row r="18" ht="24" customHeight="1">
      <c r="A18" s="6" t="inlineStr">
        <is>
          <t>Roofing nails</t>
        </is>
      </c>
      <c r="B18" s="27" t="inlineStr">
        <is>
          <t>box</t>
        </is>
      </c>
      <c r="C18" s="36" t="n">
        <v>7200</v>
      </c>
      <c r="D18" s="23">
        <f>IF(C18="",0,Measure!B38*320/C18)</f>
        <v/>
      </c>
      <c r="E18" s="29">
        <f>ROUNDUP(D18,0)</f>
        <v/>
      </c>
      <c r="F18" s="30" t="n"/>
      <c r="G18" s="31">
        <f>E18*F18</f>
        <v/>
      </c>
      <c r="H18" s="32" t="inlineStr">
        <is>
          <t>Squares with waste x 320 / nails per box (4 nails per shingle).</t>
        </is>
      </c>
    </row>
    <row r="19" ht="24" customHeight="1">
      <c r="A19" s="6" t="inlineStr">
        <is>
          <t>Cap nails</t>
        </is>
      </c>
      <c r="B19" s="27" t="inlineStr">
        <is>
          <t>box</t>
        </is>
      </c>
      <c r="C19" s="37" t="n"/>
      <c r="D19" s="23">
        <f>IF(C19="",0,Measure!B38/C19)</f>
        <v/>
      </c>
      <c r="E19" s="29">
        <f>ROUNDUP(D19,0)</f>
        <v/>
      </c>
      <c r="F19" s="30" t="n"/>
      <c r="G19" s="31">
        <f>E19*F19</f>
        <v/>
      </c>
      <c r="H19" s="38" t="inlineStr">
        <is>
          <t>Fill in: squares one box covers (check the box).</t>
        </is>
      </c>
    </row>
    <row r="20" ht="24" customHeight="1">
      <c r="A20" s="6" t="inlineStr">
        <is>
          <t>Sealant</t>
        </is>
      </c>
      <c r="B20" s="27" t="inlineStr">
        <is>
          <t>tube</t>
        </is>
      </c>
      <c r="C20" s="34" t="n">
        <v>5</v>
      </c>
      <c r="D20" s="23">
        <f>IF(C20="",0,Measure!B38/C20)</f>
        <v/>
      </c>
      <c r="E20" s="29">
        <f>ROUNDUP(D20,0)</f>
        <v/>
      </c>
      <c r="F20" s="30" t="n"/>
      <c r="G20" s="31">
        <f>E20*F20</f>
        <v/>
      </c>
      <c r="H20" s="32" t="inlineStr">
        <is>
          <t>Squares with waste / squares per tube (1 per 5 sq).</t>
        </is>
      </c>
    </row>
    <row r="21" ht="24" customHeight="1">
      <c r="A21" s="6" t="inlineStr">
        <is>
          <t>Decking</t>
        </is>
      </c>
      <c r="B21" s="27" t="inlineStr">
        <is>
          <t>sheet</t>
        </is>
      </c>
      <c r="C21" s="39" t="n">
        <v>32</v>
      </c>
      <c r="D21" s="23">
        <f>Measure!B32</f>
        <v/>
      </c>
      <c r="E21" s="29">
        <f>ROUNDUP(D21,0)</f>
        <v/>
      </c>
      <c r="F21" s="30" t="n"/>
      <c r="G21" s="31">
        <f>E21*F21</f>
        <v/>
      </c>
      <c r="H21" s="32" t="inlineStr">
        <is>
          <t>Sheets to replace, from the Measure tab. A 4 x 8 sheet is 32 sq ft.</t>
        </is>
      </c>
    </row>
    <row r="22" ht="24" customHeight="1">
      <c r="A22" s="6" t="inlineStr">
        <is>
          <t>Dumpster</t>
        </is>
      </c>
      <c r="B22" s="27" t="inlineStr">
        <is>
          <t>each</t>
        </is>
      </c>
      <c r="C22" s="6" t="n"/>
      <c r="D22" s="40" t="n"/>
      <c r="E22" s="29">
        <f>ROUNDUP(D22,0)</f>
        <v/>
      </c>
      <c r="F22" s="30" t="n"/>
      <c r="G22" s="31">
        <f>E22*F22</f>
        <v/>
      </c>
      <c r="H22" s="38" t="inlineStr">
        <is>
          <t>Fill in: number of dumpsters. Its cost goes to the Job cost tab.</t>
        </is>
      </c>
    </row>
    <row r="23">
      <c r="D23" s="41" t="inlineStr">
        <is>
          <t>Total material cost</t>
        </is>
      </c>
      <c r="G23" s="42">
        <f>SUM(G9:G21)</f>
        <v/>
      </c>
      <c r="H23" s="20" t="inlineStr">
        <is>
          <t>All rows but the dumpster.</t>
        </is>
      </c>
    </row>
    <row r="25">
      <c r="A25" s="20" t="inlineStr">
        <is>
          <t>Fill in: your unit costs in the yellow column. Change a coverage to match the product label. Order qty rounds up to whole units.</t>
        </is>
      </c>
    </row>
    <row r="26">
      <c r="A26" s="20" t="inlineStr">
        <is>
          <t>Bundles per square: 3 for most 3-tab and architectural shingles; some heavier lines take 4. Check the wrapper.</t>
        </is>
      </c>
    </row>
    <row r="27">
      <c r="A27" s="20" t="inlineStr">
        <is>
          <t>Ice and water shield: add rakes where your code requires it.</t>
        </is>
      </c>
    </row>
    <row r="29">
      <c r="A29" s="25" t="inlineStr">
        <is>
          <t>Template by The Roofing List · theroofinglist.com/for-roofers/templates/ · CC BY 4.0</t>
        </is>
      </c>
    </row>
  </sheetData>
  <mergeCells count="16">
    <mergeCell ref="F3:G3"/>
    <mergeCell ref="F4:G4"/>
    <mergeCell ref="F2:G2"/>
    <mergeCell ref="A26:H26"/>
    <mergeCell ref="C2:D2"/>
    <mergeCell ref="A7:H7"/>
    <mergeCell ref="D23:F23"/>
    <mergeCell ref="A25:H25"/>
    <mergeCell ref="B1:D1"/>
    <mergeCell ref="A29:H29"/>
    <mergeCell ref="C5:D5"/>
    <mergeCell ref="A27:H27"/>
    <mergeCell ref="A1:A5"/>
    <mergeCell ref="C3:D3"/>
    <mergeCell ref="E1:G1"/>
    <mergeCell ref="C4:D4"/>
  </mergeCells>
  <printOptions horizontalCentered="1"/>
  <pageMargins left="0.75" right="0.75" top="0.75" bottom="0.75" header="0.3" footer="0.3"/>
  <pageSetup orientation="portrait" paperSize="1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9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12" customWidth="1" min="4" max="4"/>
    <col width="12" customWidth="1" min="5" max="5"/>
    <col width="12" customWidth="1" min="6" max="6"/>
    <col width="14" customWidth="1" min="7" max="7"/>
  </cols>
  <sheetData>
    <row r="1" ht="26.4" customHeight="1">
      <c r="A1" s="1" t="inlineStr">
        <is>
          <t>Your logo</t>
        </is>
      </c>
      <c r="B1" s="2">
        <f>IF(Measure!B1="","",Measure!B1)</f>
        <v/>
      </c>
      <c r="E1" s="3" t="inlineStr">
        <is>
          <t>JOB COST</t>
        </is>
      </c>
    </row>
    <row r="2" ht="15" customHeight="1">
      <c r="A2" s="4" t="n"/>
      <c r="B2" s="5" t="inlineStr">
        <is>
          <t>Address</t>
        </is>
      </c>
      <c r="C2" s="6">
        <f>IF(Measure!C2="","",Measure!C2)</f>
        <v/>
      </c>
      <c r="D2" s="7" t="n"/>
      <c r="E2" s="8" t="inlineStr">
        <is>
          <t>Job name</t>
        </is>
      </c>
      <c r="F2" s="9">
        <f>IF(Measure!F2="","",Measure!F2)</f>
        <v/>
      </c>
      <c r="G2" s="7" t="n"/>
    </row>
    <row r="3" ht="15" customHeight="1">
      <c r="A3" s="4" t="n"/>
      <c r="B3" s="5" t="inlineStr">
        <is>
          <t>Phone</t>
        </is>
      </c>
      <c r="C3" s="6">
        <f>IF(Measure!C3="","",Measure!C3)</f>
        <v/>
      </c>
      <c r="D3" s="7" t="n"/>
      <c r="E3" s="8" t="inlineStr">
        <is>
          <t>Job address</t>
        </is>
      </c>
      <c r="F3" s="9">
        <f>IF(Measure!F3="","",Measure!F3)</f>
        <v/>
      </c>
      <c r="G3" s="7" t="n"/>
    </row>
    <row r="4" ht="15" customHeight="1">
      <c r="A4" s="4" t="n"/>
      <c r="B4" s="5" t="inlineStr">
        <is>
          <t>Email</t>
        </is>
      </c>
      <c r="C4" s="6">
        <f>IF(Measure!C4="","",Measure!C4)</f>
        <v/>
      </c>
      <c r="D4" s="7" t="n"/>
      <c r="E4" s="8" t="inlineStr">
        <is>
          <t>Date</t>
        </is>
      </c>
      <c r="F4" s="10">
        <f>IF(Measure!F4="","",Measure!F4)</f>
        <v/>
      </c>
      <c r="G4" s="7" t="n"/>
    </row>
    <row r="5" ht="15" customHeight="1">
      <c r="A5" s="4" t="n"/>
      <c r="B5" s="5" t="inlineStr">
        <is>
          <t>License # / registration #</t>
        </is>
      </c>
      <c r="C5" s="6">
        <f>IF(Measure!C5="","",Measure!C5)</f>
        <v/>
      </c>
      <c r="D5" s="7" t="n"/>
    </row>
    <row r="7" ht="16" customHeight="1">
      <c r="A7" s="11" t="inlineStr">
        <is>
          <t>MATERIALS</t>
        </is>
      </c>
    </row>
    <row r="8">
      <c r="A8" s="21" t="inlineStr">
        <is>
          <t>Materials</t>
        </is>
      </c>
      <c r="B8" s="31">
        <f>'Order list'!G23</f>
        <v/>
      </c>
      <c r="C8" s="22" t="inlineStr">
        <is>
          <t>$</t>
        </is>
      </c>
      <c r="D8" s="20" t="inlineStr">
        <is>
          <t>Total material cost, from the Order list tab.</t>
        </is>
      </c>
    </row>
    <row r="10" ht="16" customHeight="1">
      <c r="A10" s="11" t="inlineStr">
        <is>
          <t>LABOR</t>
        </is>
      </c>
    </row>
    <row r="11">
      <c r="A11" s="43" t="inlineStr">
        <is>
          <t>Method 1: crew time</t>
        </is>
      </c>
    </row>
    <row r="12">
      <c r="A12" s="21" t="inlineStr">
        <is>
          <t>Crew size</t>
        </is>
      </c>
      <c r="B12" s="44" t="n"/>
      <c r="C12" s="22" t="inlineStr">
        <is>
          <t>people</t>
        </is>
      </c>
    </row>
    <row r="13">
      <c r="A13" s="21" t="inlineStr">
        <is>
          <t>Days</t>
        </is>
      </c>
      <c r="B13" s="45" t="n"/>
      <c r="C13" s="22" t="inlineStr">
        <is>
          <t>days</t>
        </is>
      </c>
    </row>
    <row r="14">
      <c r="A14" s="21" t="inlineStr">
        <is>
          <t>Hours per day</t>
        </is>
      </c>
      <c r="B14" s="45" t="n"/>
      <c r="C14" s="22" t="inlineStr">
        <is>
          <t>hours</t>
        </is>
      </c>
    </row>
    <row r="15">
      <c r="A15" s="21" t="inlineStr">
        <is>
          <t>Hourly rate</t>
        </is>
      </c>
      <c r="B15" s="30" t="n"/>
      <c r="C15" s="22" t="inlineStr">
        <is>
          <t>$ per hour</t>
        </is>
      </c>
      <c r="D15" s="20" t="inlineStr">
        <is>
          <t>Per person, with payroll costs if you include them.</t>
        </is>
      </c>
    </row>
    <row r="16">
      <c r="A16" s="21" t="inlineStr">
        <is>
          <t>Labor cost, method 1</t>
        </is>
      </c>
      <c r="B16" s="31">
        <f>B12*B13*B14*B15</f>
        <v/>
      </c>
      <c r="C16" s="22" t="inlineStr">
        <is>
          <t>$</t>
        </is>
      </c>
      <c r="D16" s="20" t="inlineStr">
        <is>
          <t>Crew size x days x hours per day x hourly rate.</t>
        </is>
      </c>
    </row>
    <row r="17">
      <c r="A17" s="43" t="inlineStr">
        <is>
          <t>Method 2: per square</t>
        </is>
      </c>
    </row>
    <row r="18">
      <c r="A18" s="21" t="inlineStr">
        <is>
          <t>Rate per square</t>
        </is>
      </c>
      <c r="B18" s="30" t="n"/>
      <c r="C18" s="22" t="inlineStr">
        <is>
          <t>$ per sq</t>
        </is>
      </c>
    </row>
    <row r="19">
      <c r="A19" s="21" t="inlineStr">
        <is>
          <t>Squares with waste</t>
        </is>
      </c>
      <c r="B19" s="23">
        <f>Measure!B38</f>
        <v/>
      </c>
      <c r="C19" s="22" t="inlineStr">
        <is>
          <t>sq</t>
        </is>
      </c>
      <c r="D19" s="20" t="inlineStr">
        <is>
          <t>From the Measure tab.</t>
        </is>
      </c>
    </row>
    <row r="20">
      <c r="A20" s="21" t="inlineStr">
        <is>
          <t>Labor cost, method 2</t>
        </is>
      </c>
      <c r="B20" s="31">
        <f>B18*B19</f>
        <v/>
      </c>
      <c r="C20" s="22" t="inlineStr">
        <is>
          <t>$</t>
        </is>
      </c>
      <c r="D20" s="20" t="inlineStr">
        <is>
          <t>Rate per square x squares with waste.</t>
        </is>
      </c>
    </row>
    <row r="21">
      <c r="A21" s="21" t="inlineStr">
        <is>
          <t>Use</t>
        </is>
      </c>
      <c r="B21" s="15" t="n"/>
      <c r="C21" s="22" t="inlineStr">
        <is>
          <t>1 or 2</t>
        </is>
      </c>
      <c r="D21" s="20" t="inlineStr">
        <is>
          <t>Fill in: 1 or 2. Blank: the sheet uses method 1 if you filled it in, else method 2.</t>
        </is>
      </c>
    </row>
    <row r="22">
      <c r="A22" s="18" t="inlineStr">
        <is>
          <t>Labor cost</t>
        </is>
      </c>
      <c r="B22" s="42">
        <f>IF(B21=1,B16,IF(B21=2,B20,IF(B16&gt;0,B16,B20)))</f>
        <v/>
      </c>
      <c r="C22" s="22" t="inlineStr">
        <is>
          <t>$</t>
        </is>
      </c>
      <c r="D22" s="20" t="inlineStr">
        <is>
          <t>The method in the Use cell.</t>
        </is>
      </c>
    </row>
    <row r="24" ht="16" customHeight="1">
      <c r="A24" s="11" t="inlineStr">
        <is>
          <t>OTHER COSTS</t>
        </is>
      </c>
    </row>
    <row r="25">
      <c r="A25" s="21" t="inlineStr">
        <is>
          <t>Dumpster</t>
        </is>
      </c>
      <c r="B25" s="31">
        <f>'Order list'!G22</f>
        <v/>
      </c>
      <c r="C25" s="22" t="inlineStr">
        <is>
          <t>$</t>
        </is>
      </c>
      <c r="D25" s="20" t="inlineStr">
        <is>
          <t>Line cost from the Order list tab.</t>
        </is>
      </c>
    </row>
    <row r="26">
      <c r="A26" s="21" t="inlineStr">
        <is>
          <t>Permit</t>
        </is>
      </c>
      <c r="B26" s="30" t="n"/>
      <c r="C26" s="22" t="inlineStr">
        <is>
          <t>$</t>
        </is>
      </c>
    </row>
    <row r="27">
      <c r="A27" s="21" t="inlineStr">
        <is>
          <t>Equipment rental</t>
        </is>
      </c>
      <c r="B27" s="30" t="n"/>
      <c r="C27" s="22" t="inlineStr">
        <is>
          <t>$</t>
        </is>
      </c>
    </row>
    <row r="28">
      <c r="A28" s="21" t="inlineStr">
        <is>
          <t>Fuel</t>
        </is>
      </c>
      <c r="B28" s="30" t="n"/>
      <c r="C28" s="22" t="inlineStr">
        <is>
          <t>$</t>
        </is>
      </c>
    </row>
    <row r="29">
      <c r="A29" s="21" t="inlineStr">
        <is>
          <t>Subcontractor</t>
        </is>
      </c>
      <c r="B29" s="30" t="n"/>
      <c r="C29" s="22" t="inlineStr">
        <is>
          <t>$</t>
        </is>
      </c>
    </row>
    <row r="30">
      <c r="A30" s="21" t="inlineStr">
        <is>
          <t>Warranty reserve %</t>
        </is>
      </c>
      <c r="B30" s="15" t="n">
        <v>2</v>
      </c>
      <c r="C30" s="22" t="inlineStr">
        <is>
          <t>%</t>
        </is>
      </c>
      <c r="D30" s="20" t="inlineStr">
        <is>
          <t>Type 2 for 2 % of the sale price.</t>
        </is>
      </c>
    </row>
    <row r="31">
      <c r="A31" s="21" t="inlineStr">
        <is>
          <t>Warranty reserve</t>
        </is>
      </c>
      <c r="B31" s="31">
        <f>B34*B30/100</f>
        <v/>
      </c>
      <c r="C31" s="22" t="inlineStr">
        <is>
          <t>$</t>
        </is>
      </c>
      <c r="D31" s="20" t="inlineStr">
        <is>
          <t>Sale price x warranty reserve % / 100.</t>
        </is>
      </c>
    </row>
    <row r="33" ht="16" customHeight="1">
      <c r="A33" s="11" t="inlineStr">
        <is>
          <t>SALE AND PROFIT</t>
        </is>
      </c>
    </row>
    <row r="34">
      <c r="A34" s="21" t="inlineStr">
        <is>
          <t>Sale price</t>
        </is>
      </c>
      <c r="B34" s="30" t="n"/>
      <c r="C34" s="22" t="inlineStr">
        <is>
          <t>$</t>
        </is>
      </c>
      <c r="D34" s="20" t="inlineStr">
        <is>
          <t>Fill in: the price on your estimate or contract.</t>
        </is>
      </c>
    </row>
    <row r="35">
      <c r="A35" s="18" t="inlineStr">
        <is>
          <t>Total job cost</t>
        </is>
      </c>
      <c r="B35" s="42">
        <f>B8+B22+B25+B26+B27+B28+B29+B31</f>
        <v/>
      </c>
      <c r="C35" s="22" t="inlineStr">
        <is>
          <t>$</t>
        </is>
      </c>
      <c r="D35" s="20" t="inlineStr">
        <is>
          <t>Materials + labor + other costs.</t>
        </is>
      </c>
    </row>
    <row r="36">
      <c r="A36" s="21" t="inlineStr">
        <is>
          <t>Gross profit</t>
        </is>
      </c>
      <c r="B36" s="31">
        <f>B34-B35</f>
        <v/>
      </c>
      <c r="C36" s="22" t="inlineStr">
        <is>
          <t>$</t>
        </is>
      </c>
      <c r="D36" s="20" t="inlineStr">
        <is>
          <t>Sale price - total job cost.</t>
        </is>
      </c>
    </row>
    <row r="37">
      <c r="A37" s="21" t="inlineStr">
        <is>
          <t>Gross profit %</t>
        </is>
      </c>
      <c r="B37" s="46">
        <f>IF(B34=0,"",B36/B34*100)</f>
        <v/>
      </c>
      <c r="C37" s="22" t="inlineStr">
        <is>
          <t>%</t>
        </is>
      </c>
      <c r="D37" s="20" t="inlineStr">
        <is>
          <t>Gross profit / sale price x 100.</t>
        </is>
      </c>
    </row>
    <row r="38">
      <c r="A38" s="21" t="inlineStr">
        <is>
          <t>Overhead %</t>
        </is>
      </c>
      <c r="B38" s="15" t="n"/>
      <c r="C38" s="22" t="inlineStr">
        <is>
          <t>%</t>
        </is>
      </c>
      <c r="D38" s="20" t="inlineStr">
        <is>
          <t>Fill in: yearly overhead / yearly sales x 100.</t>
        </is>
      </c>
    </row>
    <row r="39">
      <c r="A39" s="21" t="inlineStr">
        <is>
          <t>Overhead</t>
        </is>
      </c>
      <c r="B39" s="31">
        <f>B34*B38/100</f>
        <v/>
      </c>
      <c r="C39" s="22" t="inlineStr">
        <is>
          <t>$</t>
        </is>
      </c>
      <c r="D39" s="20" t="inlineStr">
        <is>
          <t>Sale price x overhead % / 100.</t>
        </is>
      </c>
    </row>
    <row r="40">
      <c r="A40" s="18" t="inlineStr">
        <is>
          <t>Net after overhead</t>
        </is>
      </c>
      <c r="B40" s="42">
        <f>B36-B39</f>
        <v/>
      </c>
      <c r="C40" s="22" t="inlineStr">
        <is>
          <t>$</t>
        </is>
      </c>
      <c r="D40" s="20" t="inlineStr">
        <is>
          <t>Gross profit - overhead.</t>
        </is>
      </c>
    </row>
    <row r="41">
      <c r="A41" s="18" t="inlineStr">
        <is>
          <t>Net after overhead %</t>
        </is>
      </c>
      <c r="B41" s="47">
        <f>IF(B34=0,"",B40/B34*100)</f>
        <v/>
      </c>
      <c r="C41" s="22" t="inlineStr">
        <is>
          <t>%</t>
        </is>
      </c>
      <c r="D41" s="20" t="inlineStr">
        <is>
          <t>Net after overhead / sale price x 100.</t>
        </is>
      </c>
    </row>
    <row r="43" ht="16" customHeight="1">
      <c r="A43" s="11" t="inlineStr">
        <is>
          <t>PROFIT CHECK</t>
        </is>
      </c>
    </row>
    <row r="44">
      <c r="A44" s="21" t="inlineStr">
        <is>
          <t>Target margin %</t>
        </is>
      </c>
      <c r="B44" s="15" t="n"/>
      <c r="C44" s="22" t="inlineStr">
        <is>
          <t>%</t>
        </is>
      </c>
      <c r="D44" s="20" t="inlineStr">
        <is>
          <t>Fill in: the net margin you want on this job.</t>
        </is>
      </c>
    </row>
    <row r="45">
      <c r="A45" s="18" t="inlineStr">
        <is>
          <t>Profit check</t>
        </is>
      </c>
      <c r="B45" s="48">
        <f>IF(B34="","",IF(B44="","",IF(B41&gt;=B44,"OK","Below target")))</f>
        <v/>
      </c>
      <c r="C45" s="22" t="inlineStr"/>
      <c r="D45" s="20" t="inlineStr">
        <is>
          <t>OK when net after overhead % meets the target.</t>
        </is>
      </c>
    </row>
    <row r="47">
      <c r="A47" s="20" t="inlineStr">
        <is>
          <t>Overhead decides the margin you need. Track a year of overhead and sales to set your target.</t>
        </is>
      </c>
    </row>
    <row r="49">
      <c r="A49" s="25" t="inlineStr">
        <is>
          <t>Template by The Roofing List · theroofinglist.com/for-roofers/templates/ · CC BY 4.0</t>
        </is>
      </c>
    </row>
  </sheetData>
  <mergeCells count="37">
    <mergeCell ref="F4:G4"/>
    <mergeCell ref="D39:G39"/>
    <mergeCell ref="B1:D1"/>
    <mergeCell ref="D8:G8"/>
    <mergeCell ref="D25:G25"/>
    <mergeCell ref="C5:D5"/>
    <mergeCell ref="D30:G30"/>
    <mergeCell ref="D15:G15"/>
    <mergeCell ref="A43:G43"/>
    <mergeCell ref="D38:G38"/>
    <mergeCell ref="A10:G10"/>
    <mergeCell ref="C4:D4"/>
    <mergeCell ref="F3:G3"/>
    <mergeCell ref="A33:G33"/>
    <mergeCell ref="D35:G35"/>
    <mergeCell ref="D20:G20"/>
    <mergeCell ref="D44:G44"/>
    <mergeCell ref="A24:G24"/>
    <mergeCell ref="D19:G19"/>
    <mergeCell ref="D34:G34"/>
    <mergeCell ref="A49:G49"/>
    <mergeCell ref="D22:G22"/>
    <mergeCell ref="D40:G40"/>
    <mergeCell ref="F2:G2"/>
    <mergeCell ref="D31:G31"/>
    <mergeCell ref="C2:D2"/>
    <mergeCell ref="D45:G45"/>
    <mergeCell ref="D36:G36"/>
    <mergeCell ref="D21:G21"/>
    <mergeCell ref="A7:G7"/>
    <mergeCell ref="A1:A5"/>
    <mergeCell ref="D37:G37"/>
    <mergeCell ref="D41:G41"/>
    <mergeCell ref="D16:G16"/>
    <mergeCell ref="C3:D3"/>
    <mergeCell ref="A47:G47"/>
    <mergeCell ref="E1:G1"/>
  </mergeCells>
  <printOptions horizontalCentered="1"/>
  <pageMargins left="0.75" right="0.75" top="0.75" bottom="0.75" header="0.3" footer="0.3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>Roofing material takeoff and job cost</dc:title>
  <dc:description xmlns:dc="http://purl.org/dc/elements/1.1/">Template by The Roofing List · theroofinglist.com/for-roofers/templates/ · CC BY 4.0</dc:description>
  <dcterms:created xmlns:dcterms="http://purl.org/dc/terms/" xmlns:xsi="http://www.w3.org/2001/XMLSchema-instance" xsi:type="dcterms:W3CDTF">2026-10-21T22:00:23Z</dcterms:created>
  <dcterms:modified xmlns:dcterms="http://purl.org/dc/terms/" xmlns:xsi="http://www.w3.org/2001/XMLSchema-instance" xsi:type="dcterms:W3CDTF">2026-10-21T22:00:23Z</dcterms:modified>
  <cp:lastModifiedBy/>
</cp:coreProperties>
</file>